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workbookProtection workbookAlgorithmName="SHA-512" workbookHashValue="Iv9x4jtn4jl2HFieSviGmEntqeQBaXh1jRaeNmUjCcKgEXT7vAjLu/pUeyW7GK/pm9gEOBVRFyfL/PDKbgJh9Q==" workbookSaltValue="a1i0TxXLRNAwQzxuxGWj8A==" workbookSpinCount="100000" lockStructure="1"/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P9" i="1" l="1"/>
  <c r="I6" i="1"/>
  <c r="I17" i="1" l="1"/>
  <c r="D15" i="1" l="1"/>
  <c r="P12" i="1" l="1"/>
  <c r="P20" i="1" l="1"/>
  <c r="P6" i="1"/>
  <c r="I10" i="1"/>
  <c r="I5" i="1" l="1"/>
  <c r="I7" i="1"/>
  <c r="I8" i="1"/>
  <c r="I9" i="1"/>
  <c r="I11" i="1"/>
  <c r="D13" i="1"/>
</calcChain>
</file>

<file path=xl/comments1.xml><?xml version="1.0" encoding="utf-8"?>
<comments xmlns="http://schemas.openxmlformats.org/spreadsheetml/2006/main">
  <authors>
    <author>Eric</author>
  </authors>
  <commentList>
    <comment ref="D5" authorId="0" shapeId="0">
      <text>
        <r>
          <rPr>
            <b/>
            <sz val="11"/>
            <color indexed="81"/>
            <rFont val="Tahoma"/>
            <family val="2"/>
          </rPr>
          <t>Indiquez le calibre en pouce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b/>
            <sz val="11"/>
            <color indexed="81"/>
            <rFont val="Tahoma"/>
            <family val="2"/>
          </rPr>
          <t>Indiquez le poid de l'ogive en grains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 shapeId="0">
      <text>
        <r>
          <rPr>
            <b/>
            <sz val="11"/>
            <color indexed="81"/>
            <rFont val="Tahoma"/>
            <family val="2"/>
          </rPr>
          <t>Indiquez la valeur en millimètre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 shapeId="0">
      <text>
        <r>
          <rPr>
            <b/>
            <sz val="11"/>
            <color indexed="81"/>
            <rFont val="Tahoma"/>
            <family val="2"/>
          </rPr>
          <t>Indiquez la longueur de l'ogive en pouce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>
      <text>
        <r>
          <rPr>
            <b/>
            <sz val="11"/>
            <color indexed="81"/>
            <rFont val="Tahoma"/>
            <family val="2"/>
          </rPr>
          <t>Indiquez le pas de rayure du canon en pouce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b/>
            <sz val="11"/>
            <color indexed="81"/>
            <rFont val="Tahoma"/>
            <family val="2"/>
          </rPr>
          <t>Indiquez la vitesse de l'ogive en mètres par seconde</t>
        </r>
      </text>
    </comment>
    <comment ref="N9" authorId="0" shapeId="0">
      <text>
        <r>
          <rPr>
            <b/>
            <sz val="11"/>
            <color indexed="81"/>
            <rFont val="Tahoma"/>
            <family val="2"/>
          </rPr>
          <t>Indiquez la valeur en gramme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11"/>
            <color indexed="81"/>
            <rFont val="Tahoma"/>
            <family val="2"/>
          </rPr>
          <t>Indiquez la température lors de la prise de mesure de vitesse</t>
        </r>
      </text>
    </comment>
    <comment ref="D11" authorId="0" shapeId="0">
      <text>
        <r>
          <rPr>
            <b/>
            <sz val="11"/>
            <color indexed="81"/>
            <rFont val="Tahoma"/>
            <family val="2"/>
          </rPr>
          <t>Indiquez la pression barométrique lors de la mesure de vitesse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Indiquez la vitesse en Pieds par seconde (fps)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" authorId="0" shapeId="0">
      <text>
        <r>
          <rPr>
            <b/>
            <sz val="11"/>
            <color indexed="81"/>
            <rFont val="Tahoma"/>
            <family val="2"/>
          </rPr>
          <t>Indiquez la valeur en degré Fahrenheit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<sst xmlns="http://schemas.openxmlformats.org/spreadsheetml/2006/main" count="54" uniqueCount="41">
  <si>
    <t>Grains</t>
  </si>
  <si>
    <t>Pouces</t>
  </si>
  <si>
    <t>Pouces/Tour</t>
  </si>
  <si>
    <t>ou</t>
  </si>
  <si>
    <t>Calibre</t>
  </si>
  <si>
    <t>Poids de l'ogive</t>
  </si>
  <si>
    <t>Longueur de l'ogive</t>
  </si>
  <si>
    <t>Rayure du canon</t>
  </si>
  <si>
    <t>Vitesse de l'ogive</t>
  </si>
  <si>
    <t>Température</t>
  </si>
  <si>
    <t>Sg=</t>
  </si>
  <si>
    <t>Vitesse de rotation de l'ogive</t>
  </si>
  <si>
    <t>2,2 et plus représente une sur-stabilité pouvant crée une variation d’élévation lorsque l'ogive est frapée</t>
  </si>
  <si>
    <t>latéralement par un vent puissant lors de son vol.</t>
  </si>
  <si>
    <t>www.Snipersori.com</t>
  </si>
  <si>
    <t>en</t>
  </si>
  <si>
    <t>Grammes</t>
  </si>
  <si>
    <t>Millimètres</t>
  </si>
  <si>
    <t>Convertisseur</t>
  </si>
  <si>
    <t>C°</t>
  </si>
  <si>
    <t>F°</t>
  </si>
  <si>
    <t>Mètres par Seconde</t>
  </si>
  <si>
    <t>Degrés Celcius (15°C est le standard)</t>
  </si>
  <si>
    <t>Millimètre</t>
  </si>
  <si>
    <t>Gramme</t>
  </si>
  <si>
    <t>Centimètre par Tour</t>
  </si>
  <si>
    <t>Degrés Fahrenheit</t>
  </si>
  <si>
    <t>Pouces de Mercure</t>
  </si>
  <si>
    <t>Km/h</t>
  </si>
  <si>
    <t>1,0 à 1,2 représente une stabilité suffisante mais remarquable pour le Benchrest (300 - 400 mètres)</t>
  </si>
  <si>
    <t>1,4 représente une stabilité complète mais limite pour l'usage en Tir Longue Distance</t>
  </si>
  <si>
    <t>2,0 représente une stabilité maximale et optimale pour l'usage en Tir Longue Distance</t>
  </si>
  <si>
    <t>Pression Barométrique</t>
  </si>
  <si>
    <t>Calcul de Stabilité Gyroscopique d'une ogive en fonction de sa vitesse et de l'atmosphère</t>
  </si>
  <si>
    <t>Millibars (1013 Mbars est le standard)</t>
  </si>
  <si>
    <t>fps</t>
  </si>
  <si>
    <t>m/s</t>
  </si>
  <si>
    <t>Tours par Seconde</t>
  </si>
  <si>
    <t>Distance de zone perturbée par la nutation et precession après la bouche du canon:</t>
  </si>
  <si>
    <t>mètres</t>
  </si>
  <si>
    <t>Sg plus petit que 1,0 représente une instabilité complète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</si>
</sst>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"/>
  </numFmts>
  <fonts count="15" x14ac:knownFonts="1">
    <font>
      <sz val="10"/>
      <name val="Arial"/>
    </font>
    <font>
      <sz val="12"/>
      <name val="Arial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18"/>
      <color rgb="FFFF0000"/>
      <name val="Arial"/>
      <family val="2"/>
    </font>
    <font>
      <b/>
      <u/>
      <sz val="16"/>
      <name val="Arial"/>
      <family val="2"/>
    </font>
    <font>
      <i/>
      <u/>
      <sz val="36"/>
      <color theme="10"/>
      <name val="Counter-Strike"/>
    </font>
    <font>
      <sz val="9"/>
      <color indexed="81"/>
      <name val="Tahoma"/>
      <charset val="1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12" xfId="0" applyBorder="1"/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/>
    <xf numFmtId="0" fontId="0" fillId="0" borderId="0" xfId="0" applyAlignment="1" applyProtection="1">
      <alignment horizontal="center" vertical="center"/>
    </xf>
    <xf numFmtId="0" fontId="0" fillId="0" borderId="5" xfId="0" applyBorder="1" applyProtection="1"/>
    <xf numFmtId="0" fontId="0" fillId="0" borderId="6" xfId="0" applyBorder="1" applyAlignment="1" applyProtection="1">
      <alignment horizontal="right"/>
    </xf>
    <xf numFmtId="0" fontId="1" fillId="0" borderId="6" xfId="0" applyFont="1" applyBorder="1" applyAlignment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  <xf numFmtId="0" fontId="0" fillId="0" borderId="15" xfId="0" applyBorder="1" applyAlignment="1" applyProtection="1">
      <alignment horizontal="center"/>
    </xf>
    <xf numFmtId="0" fontId="0" fillId="0" borderId="14" xfId="0" applyBorder="1" applyProtection="1"/>
    <xf numFmtId="0" fontId="0" fillId="0" borderId="11" xfId="0" applyBorder="1" applyProtection="1"/>
    <xf numFmtId="0" fontId="0" fillId="0" borderId="12" xfId="0" applyBorder="1" applyAlignment="1" applyProtection="1">
      <alignment horizontal="right"/>
    </xf>
    <xf numFmtId="0" fontId="0" fillId="0" borderId="12" xfId="0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 applyProtection="1">
      <alignment horizontal="center" vertical="center"/>
    </xf>
    <xf numFmtId="0" fontId="0" fillId="0" borderId="13" xfId="0" applyBorder="1" applyProtection="1"/>
    <xf numFmtId="0" fontId="0" fillId="0" borderId="0" xfId="0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1" xfId="0" applyFont="1" applyFill="1" applyBorder="1" applyProtection="1"/>
    <xf numFmtId="0" fontId="3" fillId="2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right"/>
    </xf>
    <xf numFmtId="0" fontId="3" fillId="8" borderId="1" xfId="0" applyFont="1" applyFill="1" applyBorder="1" applyAlignment="1" applyProtection="1">
      <alignment horizontal="right"/>
    </xf>
    <xf numFmtId="0" fontId="3" fillId="7" borderId="2" xfId="0" applyFont="1" applyFill="1" applyBorder="1" applyProtection="1"/>
    <xf numFmtId="0" fontId="3" fillId="7" borderId="4" xfId="0" applyFont="1" applyFill="1" applyBorder="1" applyProtection="1"/>
    <xf numFmtId="0" fontId="3" fillId="7" borderId="3" xfId="0" applyFont="1" applyFill="1" applyBorder="1" applyProtection="1"/>
    <xf numFmtId="0" fontId="3" fillId="7" borderId="3" xfId="0" applyFont="1" applyFill="1" applyBorder="1" applyAlignment="1" applyProtection="1">
      <alignment horizontal="center" vertical="center"/>
    </xf>
    <xf numFmtId="0" fontId="3" fillId="7" borderId="1" xfId="0" applyFont="1" applyFill="1" applyBorder="1" applyProtection="1"/>
    <xf numFmtId="0" fontId="3" fillId="8" borderId="2" xfId="0" applyFont="1" applyFill="1" applyBorder="1" applyProtection="1"/>
    <xf numFmtId="0" fontId="3" fillId="8" borderId="4" xfId="0" applyFont="1" applyFill="1" applyBorder="1" applyProtection="1"/>
    <xf numFmtId="0" fontId="3" fillId="8" borderId="3" xfId="0" applyFont="1" applyFill="1" applyBorder="1" applyProtection="1"/>
    <xf numFmtId="0" fontId="3" fillId="8" borderId="3" xfId="0" applyFont="1" applyFill="1" applyBorder="1" applyAlignment="1" applyProtection="1">
      <alignment horizontal="center" vertical="center"/>
    </xf>
    <xf numFmtId="0" fontId="3" fillId="8" borderId="1" xfId="0" applyFont="1" applyFill="1" applyBorder="1" applyProtection="1"/>
    <xf numFmtId="164" fontId="2" fillId="0" borderId="2" xfId="0" applyNumberFormat="1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right"/>
    </xf>
    <xf numFmtId="0" fontId="3" fillId="9" borderId="3" xfId="0" applyFont="1" applyFill="1" applyBorder="1" applyAlignment="1" applyProtection="1">
      <alignment horizontal="center" vertical="center"/>
    </xf>
    <xf numFmtId="0" fontId="3" fillId="9" borderId="1" xfId="0" applyFont="1" applyFill="1" applyBorder="1" applyProtection="1"/>
    <xf numFmtId="0" fontId="3" fillId="6" borderId="1" xfId="0" applyFont="1" applyFill="1" applyBorder="1" applyAlignment="1" applyProtection="1">
      <alignment horizontal="right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3" fillId="10" borderId="1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Protection="1"/>
    <xf numFmtId="0" fontId="3" fillId="10" borderId="1" xfId="0" applyFont="1" applyFill="1" applyBorder="1" applyAlignment="1" applyProtection="1">
      <alignment horizontal="center" vertical="center"/>
    </xf>
    <xf numFmtId="2" fontId="10" fillId="0" borderId="16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Border="1" applyProtection="1">
      <protection hidden="1"/>
    </xf>
    <xf numFmtId="165" fontId="2" fillId="0" borderId="1" xfId="0" applyNumberFormat="1" applyFont="1" applyBorder="1" applyAlignment="1" applyProtection="1">
      <alignment horizontal="right"/>
      <protection hidden="1"/>
    </xf>
    <xf numFmtId="166" fontId="2" fillId="0" borderId="1" xfId="0" applyNumberFormat="1" applyFont="1" applyBorder="1" applyProtection="1">
      <protection hidden="1"/>
    </xf>
    <xf numFmtId="1" fontId="2" fillId="0" borderId="1" xfId="0" applyNumberFormat="1" applyFont="1" applyBorder="1" applyProtection="1">
      <protection hidden="1"/>
    </xf>
    <xf numFmtId="0" fontId="3" fillId="6" borderId="2" xfId="0" applyFont="1" applyFill="1" applyBorder="1" applyAlignment="1" applyProtection="1">
      <alignment horizontal="right"/>
    </xf>
    <xf numFmtId="166" fontId="2" fillId="0" borderId="1" xfId="0" applyNumberFormat="1" applyFont="1" applyFill="1" applyBorder="1" applyAlignment="1" applyProtection="1">
      <alignment horizontal="center"/>
      <protection hidden="1"/>
    </xf>
    <xf numFmtId="0" fontId="0" fillId="5" borderId="5" xfId="0" applyFill="1" applyBorder="1" applyProtection="1"/>
    <xf numFmtId="0" fontId="0" fillId="5" borderId="8" xfId="0" applyFill="1" applyBorder="1"/>
    <xf numFmtId="0" fontId="0" fillId="5" borderId="9" xfId="0" applyFill="1" applyBorder="1" applyProtection="1"/>
    <xf numFmtId="0" fontId="0" fillId="5" borderId="0" xfId="0" applyFill="1" applyBorder="1"/>
    <xf numFmtId="0" fontId="0" fillId="5" borderId="10" xfId="0" applyFill="1" applyBorder="1"/>
    <xf numFmtId="0" fontId="3" fillId="5" borderId="0" xfId="0" applyFont="1" applyFill="1" applyBorder="1"/>
    <xf numFmtId="0" fontId="0" fillId="5" borderId="11" xfId="0" applyFill="1" applyBorder="1" applyProtection="1"/>
    <xf numFmtId="0" fontId="0" fillId="5" borderId="12" xfId="0" applyFill="1" applyBorder="1"/>
    <xf numFmtId="0" fontId="0" fillId="5" borderId="13" xfId="0" applyFill="1" applyBorder="1"/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16" xfId="0" applyFont="1" applyFill="1" applyBorder="1" applyAlignment="1" applyProtection="1">
      <alignment horizontal="center" vertical="center"/>
      <protection hidden="1"/>
    </xf>
    <xf numFmtId="0" fontId="0" fillId="5" borderId="6" xfId="0" applyFill="1" applyBorder="1"/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0" fillId="5" borderId="18" xfId="0" applyFill="1" applyBorder="1"/>
    <xf numFmtId="0" fontId="0" fillId="0" borderId="6" xfId="0" applyBorder="1" applyProtection="1"/>
    <xf numFmtId="0" fontId="0" fillId="0" borderId="6" xfId="0" applyBorder="1"/>
    <xf numFmtId="0" fontId="0" fillId="0" borderId="9" xfId="0" applyBorder="1"/>
    <xf numFmtId="0" fontId="0" fillId="5" borderId="19" xfId="0" applyFill="1" applyBorder="1"/>
    <xf numFmtId="0" fontId="0" fillId="5" borderId="21" xfId="0" applyFill="1" applyBorder="1"/>
    <xf numFmtId="0" fontId="2" fillId="5" borderId="17" xfId="0" applyFont="1" applyFill="1" applyBorder="1" applyAlignment="1" applyProtection="1">
      <alignment horizontal="center" vertical="center"/>
      <protection hidden="1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2" fontId="2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2" fillId="0" borderId="7" xfId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indent="8"/>
    </xf>
    <xf numFmtId="0" fontId="5" fillId="4" borderId="2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indent="5"/>
    </xf>
    <xf numFmtId="0" fontId="3" fillId="10" borderId="2" xfId="0" applyFont="1" applyFill="1" applyBorder="1" applyAlignment="1" applyProtection="1">
      <alignment horizontal="left"/>
    </xf>
    <xf numFmtId="0" fontId="3" fillId="10" borderId="4" xfId="0" applyFont="1" applyFill="1" applyBorder="1" applyAlignment="1" applyProtection="1">
      <alignment horizontal="left"/>
    </xf>
    <xf numFmtId="0" fontId="3" fillId="10" borderId="3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3" fillId="6" borderId="2" xfId="0" applyFont="1" applyFill="1" applyBorder="1" applyAlignment="1" applyProtection="1">
      <alignment horizontal="left"/>
    </xf>
    <xf numFmtId="0" fontId="3" fillId="6" borderId="4" xfId="0" applyFont="1" applyFill="1" applyBorder="1" applyAlignment="1" applyProtection="1">
      <alignment horizontal="left"/>
    </xf>
    <xf numFmtId="0" fontId="3" fillId="6" borderId="3" xfId="0" applyFont="1" applyFill="1" applyBorder="1" applyAlignment="1" applyProtection="1">
      <alignment horizontal="left"/>
    </xf>
    <xf numFmtId="0" fontId="3" fillId="9" borderId="2" xfId="0" applyFont="1" applyFill="1" applyBorder="1" applyAlignment="1" applyProtection="1">
      <alignment horizontal="left"/>
    </xf>
    <xf numFmtId="0" fontId="3" fillId="9" borderId="4" xfId="0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2343150</xdr:colOff>
      <xdr:row>1</xdr:row>
      <xdr:rowOff>92857</xdr:rowOff>
    </xdr:from>
    <xdr:to>
      <xdr:col>4</xdr:col>
      <xdr:colOff>499991</xdr:colOff>
      <xdr:row>1</xdr:row>
      <xdr:rowOff>1400174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311932"/>
          <a:ext cx="2014466" cy="1307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persor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showGridLines="0" tabSelected="1" workbookViewId="0">
      <selection activeCell="P6" sqref="P6"/>
    </sheetView>
  </sheetViews>
  <sheetFormatPr baseColWidth="10" defaultColWidth="11.42578125" defaultRowHeight="12.75" x14ac:dyDescent="0.2"/>
  <cols>
    <col min="1" max="1" width="3.85546875" customWidth="1"/>
    <col min="2" max="2" width="3.140625" customWidth="1"/>
    <col min="3" max="3" width="42.28515625" style="3" customWidth="1"/>
    <col min="4" max="4" width="15.5703125" style="1" customWidth="1"/>
    <col min="5" max="5" width="14.7109375" customWidth="1"/>
    <col min="6" max="6" width="9.140625" customWidth="1"/>
    <col min="7" max="7" width="28.28515625" customWidth="1"/>
    <col min="8" max="8" width="4.28515625" style="2" customWidth="1"/>
    <col min="9" max="9" width="12" customWidth="1"/>
    <col min="10" max="10" width="31" customWidth="1"/>
    <col min="11" max="11" width="3.7109375" customWidth="1"/>
    <col min="12" max="12" width="6.42578125" customWidth="1"/>
    <col min="13" max="13" width="3.28515625" customWidth="1"/>
    <col min="14" max="14" width="15.28515625" customWidth="1"/>
    <col min="15" max="15" width="5.28515625" customWidth="1"/>
    <col min="16" max="16" width="10.7109375" customWidth="1"/>
    <col min="17" max="17" width="3.5703125" customWidth="1"/>
    <col min="18" max="256" width="9.140625" customWidth="1"/>
  </cols>
  <sheetData>
    <row r="1" spans="1:18" ht="17.25" customHeight="1" thickBot="1" x14ac:dyDescent="0.25">
      <c r="A1" s="6"/>
      <c r="B1" s="6"/>
      <c r="C1" s="7"/>
      <c r="D1" s="8"/>
      <c r="E1" s="8"/>
      <c r="F1" s="8"/>
      <c r="G1" s="8"/>
      <c r="H1" s="9"/>
      <c r="I1" s="6"/>
      <c r="J1" s="6"/>
      <c r="K1" s="6"/>
      <c r="L1" s="6"/>
      <c r="M1" s="6"/>
    </row>
    <row r="2" spans="1:18" ht="116.25" customHeight="1" thickBot="1" x14ac:dyDescent="0.25">
      <c r="A2" s="6"/>
      <c r="B2" s="10"/>
      <c r="C2" s="11"/>
      <c r="D2" s="12"/>
      <c r="E2" s="12"/>
      <c r="F2" s="96" t="s">
        <v>14</v>
      </c>
      <c r="G2" s="96"/>
      <c r="H2" s="96"/>
      <c r="I2" s="96"/>
      <c r="J2" s="96"/>
      <c r="K2" s="13"/>
      <c r="L2" s="6"/>
      <c r="M2" s="6"/>
      <c r="Q2" s="5"/>
    </row>
    <row r="3" spans="1:18" ht="24" customHeight="1" x14ac:dyDescent="0.35">
      <c r="A3" s="6"/>
      <c r="B3" s="14"/>
      <c r="C3" s="98" t="s">
        <v>33</v>
      </c>
      <c r="D3" s="99"/>
      <c r="E3" s="99"/>
      <c r="F3" s="99"/>
      <c r="G3" s="99"/>
      <c r="H3" s="99"/>
      <c r="I3" s="99"/>
      <c r="J3" s="100"/>
      <c r="K3" s="15"/>
      <c r="L3" s="6"/>
      <c r="M3" s="70"/>
      <c r="N3" s="101" t="s">
        <v>18</v>
      </c>
      <c r="O3" s="101"/>
      <c r="P3" s="101"/>
      <c r="Q3" s="71"/>
      <c r="R3" s="4"/>
    </row>
    <row r="4" spans="1:18" x14ac:dyDescent="0.2">
      <c r="A4" s="6"/>
      <c r="B4" s="14"/>
      <c r="C4" s="16"/>
      <c r="D4" s="17"/>
      <c r="E4" s="18"/>
      <c r="F4" s="18"/>
      <c r="G4" s="18"/>
      <c r="H4" s="19"/>
      <c r="I4" s="18"/>
      <c r="J4" s="18"/>
      <c r="K4" s="15"/>
      <c r="L4" s="6"/>
      <c r="M4" s="72"/>
      <c r="N4" s="73"/>
      <c r="O4" s="73"/>
      <c r="P4" s="73"/>
      <c r="Q4" s="74"/>
    </row>
    <row r="5" spans="1:18" ht="21" thickBot="1" x14ac:dyDescent="0.35">
      <c r="A5" s="6"/>
      <c r="B5" s="14"/>
      <c r="C5" s="30" t="s">
        <v>4</v>
      </c>
      <c r="D5" s="36">
        <v>0.33800000000000002</v>
      </c>
      <c r="E5" s="31" t="s">
        <v>1</v>
      </c>
      <c r="F5" s="33"/>
      <c r="G5" s="32"/>
      <c r="H5" s="35" t="s">
        <v>3</v>
      </c>
      <c r="I5" s="64">
        <f>D5*25.4</f>
        <v>8.5852000000000004</v>
      </c>
      <c r="J5" s="34" t="s">
        <v>23</v>
      </c>
      <c r="K5" s="15"/>
      <c r="L5" s="6"/>
      <c r="M5" s="72"/>
      <c r="N5" s="75" t="s">
        <v>17</v>
      </c>
      <c r="O5" s="75" t="s">
        <v>15</v>
      </c>
      <c r="P5" s="75" t="s">
        <v>1</v>
      </c>
      <c r="Q5" s="74"/>
      <c r="R5" s="4"/>
    </row>
    <row r="6" spans="1:18" ht="21" thickBot="1" x14ac:dyDescent="0.35">
      <c r="A6" s="6"/>
      <c r="B6" s="14"/>
      <c r="C6" s="37" t="s">
        <v>5</v>
      </c>
      <c r="D6" s="36">
        <v>167</v>
      </c>
      <c r="E6" s="39" t="s">
        <v>0</v>
      </c>
      <c r="F6" s="40"/>
      <c r="G6" s="41"/>
      <c r="H6" s="42" t="s">
        <v>3</v>
      </c>
      <c r="I6" s="64">
        <f>D6/15.44</f>
        <v>10.816062176165804</v>
      </c>
      <c r="J6" s="43" t="s">
        <v>24</v>
      </c>
      <c r="K6" s="15"/>
      <c r="L6" s="6"/>
      <c r="M6" s="72"/>
      <c r="N6" s="79">
        <v>25.4</v>
      </c>
      <c r="O6" s="73"/>
      <c r="P6" s="80">
        <f>N6/25.4</f>
        <v>1</v>
      </c>
      <c r="Q6" s="74"/>
    </row>
    <row r="7" spans="1:18" ht="20.25" x14ac:dyDescent="0.3">
      <c r="A7" s="6"/>
      <c r="B7" s="14"/>
      <c r="C7" s="38" t="s">
        <v>6</v>
      </c>
      <c r="D7" s="49">
        <v>1.55</v>
      </c>
      <c r="E7" s="44" t="s">
        <v>1</v>
      </c>
      <c r="F7" s="45"/>
      <c r="G7" s="46"/>
      <c r="H7" s="47" t="s">
        <v>3</v>
      </c>
      <c r="I7" s="64">
        <f>D7*25.4</f>
        <v>39.369999999999997</v>
      </c>
      <c r="J7" s="48" t="s">
        <v>23</v>
      </c>
      <c r="K7" s="15"/>
      <c r="L7" s="6"/>
      <c r="M7" s="72"/>
      <c r="N7" s="73"/>
      <c r="O7" s="73"/>
      <c r="P7" s="73"/>
      <c r="Q7" s="74"/>
    </row>
    <row r="8" spans="1:18" ht="21" thickBot="1" x14ac:dyDescent="0.35">
      <c r="A8" s="6"/>
      <c r="B8" s="14"/>
      <c r="C8" s="50" t="s">
        <v>7</v>
      </c>
      <c r="D8" s="36">
        <v>10</v>
      </c>
      <c r="E8" s="112" t="s">
        <v>2</v>
      </c>
      <c r="F8" s="113"/>
      <c r="G8" s="114"/>
      <c r="H8" s="51" t="s">
        <v>3</v>
      </c>
      <c r="I8" s="65">
        <f>D8*2.54</f>
        <v>25.4</v>
      </c>
      <c r="J8" s="52" t="s">
        <v>25</v>
      </c>
      <c r="K8" s="15"/>
      <c r="L8" s="6"/>
      <c r="M8" s="72"/>
      <c r="N8" s="75" t="s">
        <v>16</v>
      </c>
      <c r="O8" s="75" t="s">
        <v>15</v>
      </c>
      <c r="P8" s="75" t="s">
        <v>0</v>
      </c>
      <c r="Q8" s="74"/>
    </row>
    <row r="9" spans="1:18" ht="21" customHeight="1" thickBot="1" x14ac:dyDescent="0.35">
      <c r="A9" s="6"/>
      <c r="B9" s="14"/>
      <c r="C9" s="53" t="s">
        <v>8</v>
      </c>
      <c r="D9" s="36">
        <v>266.39999999999998</v>
      </c>
      <c r="E9" s="109" t="s">
        <v>21</v>
      </c>
      <c r="F9" s="110"/>
      <c r="G9" s="111"/>
      <c r="H9" s="54" t="s">
        <v>3</v>
      </c>
      <c r="I9" s="66">
        <f>(D9*3600)/1000</f>
        <v>959.03999999999985</v>
      </c>
      <c r="J9" s="55" t="s">
        <v>28</v>
      </c>
      <c r="K9" s="15"/>
      <c r="L9" s="6"/>
      <c r="M9" s="72"/>
      <c r="N9" s="79">
        <v>10.039999999999999</v>
      </c>
      <c r="O9" s="73"/>
      <c r="P9" s="81">
        <f>N9*15.44</f>
        <v>155.01759999999999</v>
      </c>
      <c r="Q9" s="74"/>
    </row>
    <row r="10" spans="1:18" ht="20.25" x14ac:dyDescent="0.3">
      <c r="A10" s="6"/>
      <c r="B10" s="14"/>
      <c r="C10" s="56" t="s">
        <v>9</v>
      </c>
      <c r="D10" s="60">
        <v>15</v>
      </c>
      <c r="E10" s="106" t="s">
        <v>22</v>
      </c>
      <c r="F10" s="107"/>
      <c r="G10" s="108"/>
      <c r="H10" s="58" t="s">
        <v>3</v>
      </c>
      <c r="I10" s="67">
        <f>(D10*1.8)+32</f>
        <v>59</v>
      </c>
      <c r="J10" s="59" t="s">
        <v>26</v>
      </c>
      <c r="K10" s="15"/>
      <c r="L10" s="6"/>
      <c r="M10" s="72"/>
      <c r="N10" s="85"/>
      <c r="O10" s="73"/>
      <c r="P10" s="85"/>
      <c r="Q10" s="74"/>
    </row>
    <row r="11" spans="1:18" ht="21" thickBot="1" x14ac:dyDescent="0.35">
      <c r="A11" s="6"/>
      <c r="B11" s="14"/>
      <c r="C11" s="57" t="s">
        <v>32</v>
      </c>
      <c r="D11" s="60">
        <v>1013</v>
      </c>
      <c r="E11" s="103" t="s">
        <v>34</v>
      </c>
      <c r="F11" s="104"/>
      <c r="G11" s="105"/>
      <c r="H11" s="62" t="s">
        <v>3</v>
      </c>
      <c r="I11" s="64">
        <f>(D11/3386.389)*100</f>
        <v>29.913869906853584</v>
      </c>
      <c r="J11" s="61" t="s">
        <v>27</v>
      </c>
      <c r="K11" s="15"/>
      <c r="L11" s="6"/>
      <c r="M11" s="72"/>
      <c r="N11" s="84" t="s">
        <v>35</v>
      </c>
      <c r="O11" s="75" t="s">
        <v>15</v>
      </c>
      <c r="P11" s="84" t="s">
        <v>36</v>
      </c>
      <c r="Q11" s="73"/>
      <c r="R11" s="88"/>
    </row>
    <row r="12" spans="1:18" ht="20.25" customHeight="1" thickBot="1" x14ac:dyDescent="0.25">
      <c r="A12" s="6"/>
      <c r="B12" s="14"/>
      <c r="C12" s="16"/>
      <c r="D12" s="17"/>
      <c r="E12" s="18"/>
      <c r="F12" s="18"/>
      <c r="G12" s="18"/>
      <c r="H12" s="19"/>
      <c r="I12" s="18"/>
      <c r="J12" s="18"/>
      <c r="K12" s="15"/>
      <c r="L12" s="6"/>
      <c r="M12" s="72"/>
      <c r="N12" s="92">
        <v>2670</v>
      </c>
      <c r="O12" s="90"/>
      <c r="P12" s="91">
        <f>N12*0.3048</f>
        <v>813.81600000000003</v>
      </c>
      <c r="Q12" s="73"/>
      <c r="R12" s="88"/>
    </row>
    <row r="13" spans="1:18" ht="22.5" customHeight="1" thickBot="1" x14ac:dyDescent="0.4">
      <c r="A13" s="6"/>
      <c r="B13" s="14"/>
      <c r="C13" s="20" t="s">
        <v>10</v>
      </c>
      <c r="D13" s="63">
        <f>(30*D6)/((D8/D5)^2*D5^3*D7/D5*(1+(D7/D5)^2))*((D9*3.28083989501312)/2800)^(1/3)*((I10+460)/(59+460)*29.92/I11)</f>
        <v>0.99550424686148187</v>
      </c>
      <c r="E13" s="18"/>
      <c r="F13" s="18"/>
      <c r="G13" s="18"/>
      <c r="H13" s="19"/>
      <c r="I13" s="18"/>
      <c r="J13" s="18"/>
      <c r="K13" s="15"/>
      <c r="L13" s="6"/>
      <c r="M13" s="72"/>
      <c r="N13" s="89"/>
      <c r="O13" s="77"/>
      <c r="P13" s="89"/>
      <c r="Q13" s="78"/>
    </row>
    <row r="14" spans="1:18" x14ac:dyDescent="0.2">
      <c r="A14" s="6"/>
      <c r="B14" s="14"/>
      <c r="C14" s="16"/>
      <c r="D14" s="21"/>
      <c r="E14" s="18"/>
      <c r="F14" s="18"/>
      <c r="G14" s="18"/>
      <c r="H14" s="19"/>
      <c r="I14" s="18"/>
      <c r="J14" s="18"/>
      <c r="K14" s="15"/>
      <c r="L14" s="6"/>
      <c r="M14" s="86"/>
      <c r="N14" s="87"/>
    </row>
    <row r="15" spans="1:18" ht="20.25" customHeight="1" x14ac:dyDescent="0.3">
      <c r="A15" s="22"/>
      <c r="B15" s="14"/>
      <c r="C15" s="68" t="s">
        <v>11</v>
      </c>
      <c r="D15" s="69">
        <f>(D9*3.28083989501312)*(12/D8)</f>
        <v>1048.818897637794</v>
      </c>
      <c r="E15" s="109" t="s">
        <v>37</v>
      </c>
      <c r="F15" s="110"/>
      <c r="G15" s="111"/>
      <c r="H15" s="19"/>
      <c r="I15" s="18"/>
      <c r="J15" s="18"/>
      <c r="K15" s="15"/>
      <c r="L15" s="6"/>
      <c r="M15" s="6"/>
    </row>
    <row r="16" spans="1:18" ht="13.5" thickBot="1" x14ac:dyDescent="0.25">
      <c r="A16" s="6"/>
      <c r="B16" s="14"/>
      <c r="C16" s="16"/>
      <c r="D16" s="17"/>
      <c r="E16" s="18"/>
      <c r="F16" s="18"/>
      <c r="G16" s="18"/>
      <c r="H16" s="19"/>
      <c r="I16" s="18"/>
      <c r="J16" s="18"/>
      <c r="K16" s="15"/>
      <c r="L16" s="6"/>
      <c r="M16" s="6"/>
    </row>
    <row r="17" spans="1:17" ht="20.25" customHeight="1" x14ac:dyDescent="0.3">
      <c r="A17" s="6"/>
      <c r="B17" s="14"/>
      <c r="C17" s="115" t="s">
        <v>38</v>
      </c>
      <c r="D17" s="115"/>
      <c r="E17" s="115"/>
      <c r="F17" s="115"/>
      <c r="G17" s="115"/>
      <c r="H17" s="115"/>
      <c r="I17" s="64">
        <f>(D5*25.4)*3</f>
        <v>25.755600000000001</v>
      </c>
      <c r="J17" s="55" t="s">
        <v>39</v>
      </c>
      <c r="K17" s="15"/>
      <c r="L17" s="6"/>
      <c r="M17" s="70"/>
      <c r="N17" s="82"/>
      <c r="O17" s="82"/>
      <c r="P17" s="82"/>
      <c r="Q17" s="71"/>
    </row>
    <row r="18" spans="1:17" ht="20.25" customHeight="1" x14ac:dyDescent="0.3">
      <c r="A18" s="6"/>
      <c r="B18" s="14"/>
      <c r="C18" s="93"/>
      <c r="D18" s="93"/>
      <c r="E18" s="93"/>
      <c r="F18" s="93"/>
      <c r="G18" s="93"/>
      <c r="H18" s="93"/>
      <c r="I18" s="94"/>
      <c r="J18" s="95"/>
      <c r="K18" s="15"/>
      <c r="L18" s="6"/>
      <c r="M18" s="72"/>
      <c r="N18" s="73"/>
      <c r="O18" s="73"/>
      <c r="P18" s="73"/>
      <c r="Q18" s="74"/>
    </row>
    <row r="19" spans="1:17" ht="21" customHeight="1" thickBot="1" x14ac:dyDescent="0.4">
      <c r="A19" s="6"/>
      <c r="B19" s="14"/>
      <c r="C19" s="102" t="s">
        <v>40</v>
      </c>
      <c r="D19" s="102"/>
      <c r="E19" s="102"/>
      <c r="F19" s="102"/>
      <c r="G19" s="102"/>
      <c r="H19" s="102"/>
      <c r="I19" s="102"/>
      <c r="J19" s="102"/>
      <c r="K19" s="15"/>
      <c r="L19" s="6"/>
      <c r="M19" s="72"/>
      <c r="N19" s="83" t="s">
        <v>20</v>
      </c>
      <c r="O19" s="83" t="s">
        <v>15</v>
      </c>
      <c r="P19" s="83" t="s">
        <v>19</v>
      </c>
      <c r="Q19" s="74"/>
    </row>
    <row r="20" spans="1:17" ht="21" customHeight="1" thickBot="1" x14ac:dyDescent="0.4">
      <c r="A20" s="6"/>
      <c r="B20" s="14"/>
      <c r="C20" s="102" t="s">
        <v>29</v>
      </c>
      <c r="D20" s="102"/>
      <c r="E20" s="102"/>
      <c r="F20" s="102"/>
      <c r="G20" s="102"/>
      <c r="H20" s="102"/>
      <c r="I20" s="102"/>
      <c r="J20" s="102"/>
      <c r="K20" s="15"/>
      <c r="L20" s="6"/>
      <c r="M20" s="72"/>
      <c r="N20" s="79">
        <v>59</v>
      </c>
      <c r="O20" s="73"/>
      <c r="P20" s="81">
        <f>(N20-32)/1.8</f>
        <v>15</v>
      </c>
      <c r="Q20" s="74"/>
    </row>
    <row r="21" spans="1:17" ht="21" customHeight="1" thickBot="1" x14ac:dyDescent="0.4">
      <c r="A21" s="6"/>
      <c r="B21" s="14"/>
      <c r="C21" s="102" t="s">
        <v>30</v>
      </c>
      <c r="D21" s="102"/>
      <c r="E21" s="102"/>
      <c r="F21" s="102"/>
      <c r="G21" s="102"/>
      <c r="H21" s="102"/>
      <c r="I21" s="102"/>
      <c r="J21" s="102"/>
      <c r="K21" s="15"/>
      <c r="L21" s="6"/>
      <c r="M21" s="76"/>
      <c r="N21" s="77"/>
      <c r="O21" s="77"/>
      <c r="P21" s="77"/>
      <c r="Q21" s="78"/>
    </row>
    <row r="22" spans="1:17" ht="21" customHeight="1" x14ac:dyDescent="0.35">
      <c r="A22" s="6"/>
      <c r="B22" s="14"/>
      <c r="C22" s="102" t="s">
        <v>31</v>
      </c>
      <c r="D22" s="102"/>
      <c r="E22" s="102"/>
      <c r="F22" s="102"/>
      <c r="G22" s="102"/>
      <c r="H22" s="102"/>
      <c r="I22" s="102"/>
      <c r="J22" s="102"/>
      <c r="K22" s="15"/>
      <c r="L22" s="6"/>
      <c r="M22" s="6"/>
    </row>
    <row r="23" spans="1:17" ht="21" customHeight="1" x14ac:dyDescent="0.35">
      <c r="A23" s="6"/>
      <c r="B23" s="14"/>
      <c r="C23" s="102" t="s">
        <v>12</v>
      </c>
      <c r="D23" s="102"/>
      <c r="E23" s="102"/>
      <c r="F23" s="102"/>
      <c r="G23" s="102"/>
      <c r="H23" s="102"/>
      <c r="I23" s="102"/>
      <c r="J23" s="102"/>
      <c r="K23" s="15"/>
      <c r="L23" s="6"/>
      <c r="M23" s="6"/>
    </row>
    <row r="24" spans="1:17" ht="21" customHeight="1" x14ac:dyDescent="0.35">
      <c r="A24" s="6"/>
      <c r="B24" s="14"/>
      <c r="C24" s="97" t="s">
        <v>13</v>
      </c>
      <c r="D24" s="97"/>
      <c r="E24" s="97"/>
      <c r="F24" s="97"/>
      <c r="G24" s="97"/>
      <c r="H24" s="97"/>
      <c r="I24" s="97"/>
      <c r="J24" s="97"/>
      <c r="K24" s="15"/>
      <c r="L24" s="6"/>
      <c r="M24" s="6"/>
    </row>
    <row r="25" spans="1:17" x14ac:dyDescent="0.2">
      <c r="A25" s="6"/>
      <c r="B25" s="14"/>
      <c r="C25" s="16"/>
      <c r="D25" s="17"/>
      <c r="E25" s="18"/>
      <c r="F25" s="18"/>
      <c r="G25" s="18"/>
      <c r="H25" s="19"/>
      <c r="I25" s="18"/>
      <c r="J25" s="18"/>
      <c r="K25" s="15"/>
      <c r="L25" s="6"/>
      <c r="M25" s="6"/>
    </row>
    <row r="26" spans="1:17" ht="13.5" thickBot="1" x14ac:dyDescent="0.25">
      <c r="A26" s="6"/>
      <c r="B26" s="23"/>
      <c r="C26" s="24"/>
      <c r="D26" s="25"/>
      <c r="E26" s="26"/>
      <c r="F26" s="26"/>
      <c r="G26" s="26"/>
      <c r="H26" s="27"/>
      <c r="I26" s="26"/>
      <c r="J26" s="26"/>
      <c r="K26" s="28"/>
      <c r="L26" s="6"/>
      <c r="M26" s="6"/>
    </row>
    <row r="27" spans="1:17" x14ac:dyDescent="0.2">
      <c r="A27" s="6"/>
      <c r="B27" s="6"/>
      <c r="C27" s="7"/>
      <c r="D27" s="29"/>
      <c r="E27" s="6"/>
      <c r="F27" s="6"/>
      <c r="G27" s="6"/>
      <c r="H27" s="9"/>
      <c r="I27" s="6"/>
      <c r="J27" s="6"/>
      <c r="K27" s="6"/>
      <c r="L27" s="6"/>
      <c r="M27" s="6"/>
    </row>
  </sheetData>
  <sheetProtection algorithmName="SHA-512" hashValue="4LlyS5T/L6Drm5x+01TtjigPdTC4Q9hKixLKbBrO47t0R658WVw53yvCLQhKtBFHauai4LYq539C/e7ADMNbrQ==" saltValue="+6LgdZ4kJLjBB5G2RjLUQw==" spinCount="100000" sheet="1" objects="1" scenarios="1"/>
  <mergeCells count="15">
    <mergeCell ref="F2:J2"/>
    <mergeCell ref="C24:J24"/>
    <mergeCell ref="C3:J3"/>
    <mergeCell ref="N3:P3"/>
    <mergeCell ref="C19:J19"/>
    <mergeCell ref="C20:J20"/>
    <mergeCell ref="C21:J21"/>
    <mergeCell ref="C22:J22"/>
    <mergeCell ref="C23:J23"/>
    <mergeCell ref="E11:G11"/>
    <mergeCell ref="E10:G10"/>
    <mergeCell ref="E9:G9"/>
    <mergeCell ref="E8:G8"/>
    <mergeCell ref="E15:G15"/>
    <mergeCell ref="C17:H17"/>
  </mergeCells>
  <phoneticPr fontId="0" type="noConversion"/>
  <hyperlinks>
    <hyperlink ref="F2" r:id="rId1"/>
  </hyperlinks>
  <pageMargins left="0.78740157499999996" right="0.78740157499999996" top="0.984251969" bottom="0.984251969" header="0.5" footer="0.5"/>
  <pageSetup paperSize="9" orientation="portrait" horizontalDpi="4294967293" verticalDpi="4294967293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Penn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Calculateur Stabilité Gyroscopique</dc:title>
  <dc:creator>Snipersori</dc:creator>
  <cp:keywords>Miller;stabilité;gyroscopique</cp:keywords>
  <cp:lastModifiedBy>Eric</cp:lastModifiedBy>
  <dcterms:created xsi:type="dcterms:W3CDTF">2008-04-17T20:02:23Z</dcterms:created>
  <dcterms:modified xsi:type="dcterms:W3CDTF">2019-01-25T09:36:25Z</dcterms:modified>
  <cp:contentStatus/>
</cp:coreProperties>
</file>